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30" windowWidth="20775" windowHeight="9690" activeTab="4"/>
  </bookViews>
  <sheets>
    <sheet name="MAT VOLEI" sheetId="1" r:id="rId1"/>
    <sheet name="MO VOLEI" sheetId="2" r:id="rId2"/>
    <sheet name="MO CALÇADA" sheetId="3" r:id="rId3"/>
    <sheet name="Global" sheetId="4" r:id="rId4"/>
    <sheet name="Plan1" sheetId="5" r:id="rId5"/>
  </sheets>
  <calcPr calcId="144525"/>
</workbook>
</file>

<file path=xl/calcChain.xml><?xml version="1.0" encoding="utf-8"?>
<calcChain xmlns="http://schemas.openxmlformats.org/spreadsheetml/2006/main">
  <c r="E23" i="4" l="1"/>
  <c r="F23" i="4" s="1"/>
  <c r="B32" i="5" s="1"/>
  <c r="E22" i="4"/>
  <c r="F22" i="4" s="1"/>
  <c r="B31" i="5" s="1"/>
  <c r="E31" i="5" s="1"/>
  <c r="G23" i="5" l="1"/>
  <c r="G19" i="5"/>
  <c r="E32" i="5"/>
  <c r="E33" i="5" s="1"/>
  <c r="B34" i="5"/>
  <c r="E34" i="5" s="1"/>
  <c r="E21" i="4"/>
  <c r="F21" i="4" s="1"/>
  <c r="B24" i="5" s="1"/>
  <c r="G24" i="5" s="1"/>
  <c r="E20" i="4"/>
  <c r="F20" i="4" s="1"/>
  <c r="B23" i="5" s="1"/>
  <c r="E23" i="5" s="1"/>
  <c r="E19" i="4"/>
  <c r="F19" i="4" s="1"/>
  <c r="B22" i="5" s="1"/>
  <c r="G22" i="5" s="1"/>
  <c r="E18" i="4"/>
  <c r="F18" i="4" s="1"/>
  <c r="B21" i="5" s="1"/>
  <c r="E21" i="5" s="1"/>
  <c r="E17" i="4"/>
  <c r="F17" i="4" s="1"/>
  <c r="B20" i="5" s="1"/>
  <c r="G20" i="5" s="1"/>
  <c r="E16" i="4"/>
  <c r="F16" i="4" s="1"/>
  <c r="B19" i="5" s="1"/>
  <c r="E19" i="5" s="1"/>
  <c r="E15" i="4"/>
  <c r="F15" i="4" s="1"/>
  <c r="B18" i="5" s="1"/>
  <c r="E18" i="5" s="1"/>
  <c r="F15" i="3"/>
  <c r="E15" i="3"/>
  <c r="E16" i="3"/>
  <c r="F16" i="3" s="1"/>
  <c r="E17" i="3"/>
  <c r="F17" i="3" s="1"/>
  <c r="E20" i="5" l="1"/>
  <c r="E25" i="5" s="1"/>
  <c r="E26" i="5" s="1"/>
  <c r="E24" i="5"/>
  <c r="B26" i="5"/>
  <c r="C18" i="5" s="1"/>
  <c r="G21" i="5"/>
  <c r="G18" i="5"/>
  <c r="G25" i="5" s="1"/>
  <c r="E22" i="5"/>
  <c r="C31" i="5"/>
  <c r="C32" i="5"/>
  <c r="C24" i="5"/>
  <c r="D25" i="5"/>
  <c r="D26" i="5" s="1"/>
  <c r="C22" i="5"/>
  <c r="C23" i="5"/>
  <c r="F24" i="4"/>
  <c r="E24" i="4"/>
  <c r="E18" i="3"/>
  <c r="G26" i="5" l="1"/>
  <c r="F25" i="5"/>
  <c r="C19" i="5"/>
  <c r="C21" i="5"/>
  <c r="C20" i="5"/>
  <c r="C34" i="5"/>
  <c r="F26" i="5"/>
  <c r="E21" i="2"/>
  <c r="F21" i="2" s="1"/>
  <c r="E20" i="2"/>
  <c r="F20" i="2" s="1"/>
  <c r="E19" i="2"/>
  <c r="F19" i="2" s="1"/>
  <c r="E17" i="2"/>
  <c r="F17" i="2" s="1"/>
  <c r="E16" i="2"/>
  <c r="F16" i="2" s="1"/>
  <c r="E18" i="2"/>
  <c r="F18" i="2" s="1"/>
  <c r="E15" i="2"/>
  <c r="F15" i="2" s="1"/>
  <c r="E15" i="1"/>
  <c r="E21" i="1"/>
  <c r="E20" i="1"/>
  <c r="E19" i="1"/>
  <c r="E18" i="1"/>
  <c r="E22" i="1" s="1"/>
  <c r="F22" i="2" l="1"/>
  <c r="E22" i="2"/>
  <c r="F18" i="3"/>
</calcChain>
</file>

<file path=xl/sharedStrings.xml><?xml version="1.0" encoding="utf-8"?>
<sst xmlns="http://schemas.openxmlformats.org/spreadsheetml/2006/main" count="182" uniqueCount="56">
  <si>
    <t>ESTADO DO RIO GRANDE DO SUL</t>
  </si>
  <si>
    <t>Prefeitura Municipal de Salvador das Missões</t>
  </si>
  <si>
    <t>AV. INDEPENDÊNCIA 1131, FONE (055) 3358 1101 CEP 97940-000</t>
  </si>
  <si>
    <t>ORÇAMENTO DO MÃO DE OBRA</t>
  </si>
  <si>
    <t>DESCRIÇÃO</t>
  </si>
  <si>
    <t>UNIDADE</t>
  </si>
  <si>
    <t>QUANTIDADE</t>
  </si>
  <si>
    <t>C. UNIT.</t>
  </si>
  <si>
    <t>C. TOTAL</t>
  </si>
  <si>
    <t>SINAPI</t>
  </si>
  <si>
    <t>COMPACTAÇÃO MANUAL</t>
  </si>
  <si>
    <t>m²</t>
  </si>
  <si>
    <t>LANÇAMENTO DE CONCRETO</t>
  </si>
  <si>
    <t>m³</t>
  </si>
  <si>
    <t>74157/004</t>
  </si>
  <si>
    <t>EXECUÇÃO DE FORMAS E DESFORMA</t>
  </si>
  <si>
    <t>ARMAÇÃO (P/m³ DE CONCRETO)</t>
  </si>
  <si>
    <t xml:space="preserve">un </t>
  </si>
  <si>
    <t>73990/001</t>
  </si>
  <si>
    <t>TOTAL</t>
  </si>
  <si>
    <t>_</t>
  </si>
  <si>
    <t>___________________________</t>
  </si>
  <si>
    <t>Pedro Luis Kraemer</t>
  </si>
  <si>
    <t>Eng. Civil - CREA91807D</t>
  </si>
  <si>
    <t>PROJETO DE QUADRA DE VOLEI</t>
  </si>
  <si>
    <t>ENDEREÇO: PRAÇA DO IMIGRANTE</t>
  </si>
  <si>
    <t>LEITO DE AREIA</t>
  </si>
  <si>
    <t>PLEO91003</t>
  </si>
  <si>
    <t>ESCAVAÇÃO PARA COLOCAÇÃO DE POSTES</t>
  </si>
  <si>
    <t>ALVENARIA DE TIJOLO MACIÇO</t>
  </si>
  <si>
    <t>ESCAVAÇÃO PARA ALVENARIA</t>
  </si>
  <si>
    <t>COLOCAÇÃO DOS POSTES DE CONCRETO</t>
  </si>
  <si>
    <t>BDI</t>
  </si>
  <si>
    <t>COLOCAÇÃO DE TELA</t>
  </si>
  <si>
    <t>TOTAL C/BDI</t>
  </si>
  <si>
    <t>TIJOLO MACIÇO</t>
  </si>
  <si>
    <t xml:space="preserve">UNID </t>
  </si>
  <si>
    <t>RELAÇÃO DE MATERIAIS</t>
  </si>
  <si>
    <t>74244/1</t>
  </si>
  <si>
    <t>TOTAL C/ BDI</t>
  </si>
  <si>
    <t>PROJETO DE CALÇADA</t>
  </si>
  <si>
    <t>PROJETO DE QUADRA DE VOLEI E CALÇADA NA PRAÇA</t>
  </si>
  <si>
    <t>VALOR</t>
  </si>
  <si>
    <t>PESO</t>
  </si>
  <si>
    <t>MÊS 01</t>
  </si>
  <si>
    <t>MÊS 02</t>
  </si>
  <si>
    <t>MÊS 03</t>
  </si>
  <si>
    <t>MÊS 04</t>
  </si>
  <si>
    <t>%</t>
  </si>
  <si>
    <t>R$</t>
  </si>
  <si>
    <t>TOTAL SIMPLES</t>
  </si>
  <si>
    <t>TOTAL ACUMULADO</t>
  </si>
  <si>
    <t>QUADRA DE VOLEI</t>
  </si>
  <si>
    <t>LASTRO DE CONCRETO</t>
  </si>
  <si>
    <t>CALÇADA</t>
  </si>
  <si>
    <t xml:space="preserve">ORÇAMENTO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</si>
</sst>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43" fontId="0" fillId="0" borderId="1" xfId="1" applyFont="1" applyBorder="1"/>
    <xf numFmtId="0" fontId="0" fillId="0" borderId="2" xfId="0" applyBorder="1"/>
    <xf numFmtId="43" fontId="0" fillId="0" borderId="2" xfId="1" applyFont="1" applyBorder="1"/>
    <xf numFmtId="43" fontId="0" fillId="0" borderId="3" xfId="1" applyFont="1" applyBorder="1"/>
    <xf numFmtId="43" fontId="0" fillId="0" borderId="0" xfId="1" applyFont="1"/>
    <xf numFmtId="9" fontId="0" fillId="0" borderId="0" xfId="0" applyNumberFormat="1"/>
    <xf numFmtId="0" fontId="0" fillId="0" borderId="3" xfId="0" applyFill="1" applyBorder="1"/>
    <xf numFmtId="0" fontId="0" fillId="0" borderId="3" xfId="0" applyBorder="1"/>
    <xf numFmtId="43" fontId="0" fillId="0" borderId="1" xfId="0" applyNumberFormat="1" applyBorder="1"/>
    <xf numFmtId="0" fontId="0" fillId="0" borderId="3" xfId="0" applyBorder="1" applyAlignment="1">
      <alignment horizontal="right"/>
    </xf>
    <xf numFmtId="0" fontId="0" fillId="0" borderId="0" xfId="0"/>
    <xf numFmtId="164" fontId="0" fillId="0" borderId="1" xfId="3" applyFon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9" fontId="0" fillId="0" borderId="1" xfId="2" applyFont="1" applyBorder="1"/>
    <xf numFmtId="10" fontId="0" fillId="0" borderId="1" xfId="2" applyNumberFormat="1" applyFont="1" applyBorder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Porcentagem" xfId="2" builtinId="5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0</xdr:rowOff>
        </xdr:from>
        <xdr:to>
          <xdr:col>2</xdr:col>
          <xdr:colOff>581025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0</xdr:rowOff>
        </xdr:from>
        <xdr:to>
          <xdr:col>2</xdr:col>
          <xdr:colOff>581025</xdr:colOff>
          <xdr:row>5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0</xdr:rowOff>
        </xdr:from>
        <xdr:to>
          <xdr:col>2</xdr:col>
          <xdr:colOff>581025</xdr:colOff>
          <xdr:row>5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0</xdr:rowOff>
        </xdr:from>
        <xdr:to>
          <xdr:col>2</xdr:col>
          <xdr:colOff>581025</xdr:colOff>
          <xdr:row>5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0</xdr:row>
          <xdr:rowOff>104775</xdr:rowOff>
        </xdr:from>
        <xdr:to>
          <xdr:col>4</xdr:col>
          <xdr:colOff>361950</xdr:colOff>
          <xdr:row>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F28"/>
  <sheetViews>
    <sheetView workbookViewId="0">
      <selection activeCell="A16" sqref="A16"/>
    </sheetView>
  </sheetViews>
  <sheetFormatPr defaultRowHeight="15" x14ac:dyDescent="0.25"/>
  <cols>
    <col min="1" max="1" width="33.5703125" bestFit="1" customWidth="1"/>
    <col min="3" max="3" width="12.85546875" bestFit="1" customWidth="1"/>
    <col min="5" max="5" width="10.140625" customWidth="1"/>
    <col min="6" max="6" width="10.28515625" customWidth="1"/>
  </cols>
  <sheetData>
    <row r="5" spans="1:6" x14ac:dyDescent="0.25">
      <c r="F5" s="1"/>
    </row>
    <row r="6" spans="1:6" x14ac:dyDescent="0.25">
      <c r="F6" s="1"/>
    </row>
    <row r="7" spans="1:6" x14ac:dyDescent="0.25">
      <c r="F7" s="2"/>
    </row>
    <row r="8" spans="1:6" x14ac:dyDescent="0.25">
      <c r="A8" s="28" t="s">
        <v>0</v>
      </c>
      <c r="B8" s="28"/>
      <c r="C8" s="28"/>
      <c r="D8" s="28"/>
      <c r="E8" s="28"/>
    </row>
    <row r="9" spans="1:6" x14ac:dyDescent="0.25">
      <c r="A9" s="28" t="s">
        <v>1</v>
      </c>
      <c r="B9" s="28"/>
      <c r="C9" s="28"/>
      <c r="D9" s="28"/>
      <c r="E9" s="1"/>
    </row>
    <row r="10" spans="1:6" x14ac:dyDescent="0.25">
      <c r="A10" s="29" t="s">
        <v>2</v>
      </c>
      <c r="B10" s="29"/>
      <c r="C10" s="29"/>
      <c r="D10" s="29"/>
      <c r="E10" s="29"/>
    </row>
    <row r="11" spans="1:6" x14ac:dyDescent="0.25">
      <c r="A11" t="s">
        <v>37</v>
      </c>
    </row>
    <row r="12" spans="1:6" x14ac:dyDescent="0.25">
      <c r="A12" t="s">
        <v>24</v>
      </c>
    </row>
    <row r="13" spans="1:6" x14ac:dyDescent="0.25">
      <c r="A13" s="3" t="s">
        <v>25</v>
      </c>
    </row>
    <row r="14" spans="1:6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5" t="s">
        <v>9</v>
      </c>
    </row>
    <row r="15" spans="1:6" x14ac:dyDescent="0.25">
      <c r="A15" s="4" t="s">
        <v>35</v>
      </c>
      <c r="B15" s="4" t="s">
        <v>36</v>
      </c>
      <c r="C15" s="6">
        <v>8000</v>
      </c>
      <c r="D15" s="6"/>
      <c r="E15" s="6">
        <f t="shared" ref="E15" si="0">C15*D15</f>
        <v>0</v>
      </c>
      <c r="F15" s="4">
        <v>96995</v>
      </c>
    </row>
    <row r="16" spans="1:6" x14ac:dyDescent="0.25">
      <c r="A16" s="4"/>
      <c r="B16" s="4"/>
      <c r="C16" s="4"/>
      <c r="D16" s="4"/>
      <c r="E16" s="4"/>
      <c r="F16" s="5"/>
    </row>
    <row r="17" spans="1:6" x14ac:dyDescent="0.25">
      <c r="A17" s="4"/>
      <c r="B17" s="4"/>
      <c r="C17" s="4"/>
      <c r="D17" s="4"/>
      <c r="E17" s="4"/>
      <c r="F17" s="5"/>
    </row>
    <row r="18" spans="1:6" x14ac:dyDescent="0.25">
      <c r="A18" s="4" t="s">
        <v>10</v>
      </c>
      <c r="B18" s="4" t="s">
        <v>11</v>
      </c>
      <c r="C18" s="6">
        <v>5</v>
      </c>
      <c r="D18" s="6">
        <v>41.68</v>
      </c>
      <c r="E18" s="6">
        <f t="shared" ref="E18:E21" si="1">C18*D18</f>
        <v>208.4</v>
      </c>
      <c r="F18" s="4">
        <v>96995</v>
      </c>
    </row>
    <row r="19" spans="1:6" x14ac:dyDescent="0.25">
      <c r="A19" s="4" t="s">
        <v>12</v>
      </c>
      <c r="B19" s="4" t="s">
        <v>13</v>
      </c>
      <c r="C19" s="6">
        <v>22.5</v>
      </c>
      <c r="D19">
        <v>112.87</v>
      </c>
      <c r="E19" s="6">
        <f t="shared" si="1"/>
        <v>2539.5750000000003</v>
      </c>
      <c r="F19" s="4" t="s">
        <v>14</v>
      </c>
    </row>
    <row r="20" spans="1:6" x14ac:dyDescent="0.25">
      <c r="A20" s="4" t="s">
        <v>15</v>
      </c>
      <c r="B20" s="4" t="s">
        <v>11</v>
      </c>
      <c r="C20" s="6">
        <v>15</v>
      </c>
      <c r="D20" s="6">
        <v>89.4</v>
      </c>
      <c r="E20" s="6">
        <f t="shared" si="1"/>
        <v>1341</v>
      </c>
      <c r="F20" s="4">
        <v>97086</v>
      </c>
    </row>
    <row r="21" spans="1:6" x14ac:dyDescent="0.25">
      <c r="A21" s="4" t="s">
        <v>16</v>
      </c>
      <c r="B21" s="4" t="s">
        <v>17</v>
      </c>
      <c r="C21" s="6">
        <v>5</v>
      </c>
      <c r="D21" s="6">
        <v>536.69000000000005</v>
      </c>
      <c r="E21" s="6">
        <f t="shared" si="1"/>
        <v>2683.4500000000003</v>
      </c>
      <c r="F21" s="4" t="s">
        <v>18</v>
      </c>
    </row>
    <row r="22" spans="1:6" x14ac:dyDescent="0.25">
      <c r="A22" s="5" t="s">
        <v>19</v>
      </c>
      <c r="B22" s="7"/>
      <c r="C22" s="8"/>
      <c r="D22" s="9"/>
      <c r="E22" s="6">
        <f>SUM(E18:E21)</f>
        <v>6772.4250000000011</v>
      </c>
    </row>
    <row r="23" spans="1:6" x14ac:dyDescent="0.25">
      <c r="C23" s="10"/>
      <c r="D23" s="10"/>
      <c r="E23" s="10"/>
    </row>
    <row r="24" spans="1:6" x14ac:dyDescent="0.25">
      <c r="C24" s="10"/>
      <c r="D24" s="10"/>
      <c r="E24" s="10"/>
    </row>
    <row r="26" spans="1:6" x14ac:dyDescent="0.25">
      <c r="A26" t="s">
        <v>20</v>
      </c>
      <c r="B26" s="28" t="s">
        <v>21</v>
      </c>
      <c r="C26" s="28"/>
      <c r="D26" s="28"/>
    </row>
    <row r="27" spans="1:6" x14ac:dyDescent="0.25">
      <c r="B27" s="28" t="s">
        <v>22</v>
      </c>
      <c r="C27" s="28"/>
      <c r="D27" s="28"/>
    </row>
    <row r="28" spans="1:6" x14ac:dyDescent="0.25">
      <c r="B28" s="28" t="s">
        <v>23</v>
      </c>
      <c r="C28" s="28"/>
      <c r="D28" s="28"/>
    </row>
  </sheetData>
  <mergeCells count="6">
    <mergeCell ref="B28:D28"/>
    <mergeCell ref="A8:E8"/>
    <mergeCell ref="A9:D9"/>
    <mergeCell ref="A10:E10"/>
    <mergeCell ref="B26:D26"/>
    <mergeCell ref="B27:D27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1</xdr:col>
                <xdr:colOff>323850</xdr:colOff>
                <xdr:row>0</xdr:row>
                <xdr:rowOff>0</xdr:rowOff>
              </from>
              <to>
                <xdr:col>2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G28"/>
  <sheetViews>
    <sheetView workbookViewId="0">
      <selection activeCell="G15" sqref="A1:XFD1048576"/>
    </sheetView>
  </sheetViews>
  <sheetFormatPr defaultRowHeight="15" x14ac:dyDescent="0.25"/>
  <cols>
    <col min="1" max="1" width="39.42578125" bestFit="1" customWidth="1"/>
    <col min="3" max="3" width="12.85546875" bestFit="1" customWidth="1"/>
    <col min="5" max="5" width="11.7109375" hidden="1" customWidth="1"/>
    <col min="6" max="6" width="12" bestFit="1" customWidth="1"/>
    <col min="7" max="7" width="10.42578125" bestFit="1" customWidth="1"/>
  </cols>
  <sheetData>
    <row r="5" spans="1:7" x14ac:dyDescent="0.25">
      <c r="F5" s="1"/>
    </row>
    <row r="6" spans="1:7" x14ac:dyDescent="0.25">
      <c r="F6" s="1"/>
    </row>
    <row r="7" spans="1:7" x14ac:dyDescent="0.25">
      <c r="F7" s="2"/>
    </row>
    <row r="8" spans="1:7" x14ac:dyDescent="0.25">
      <c r="A8" s="28" t="s">
        <v>0</v>
      </c>
      <c r="B8" s="28"/>
      <c r="C8" s="28"/>
      <c r="D8" s="28"/>
      <c r="E8" s="28"/>
      <c r="F8" s="28"/>
      <c r="G8" s="28"/>
    </row>
    <row r="9" spans="1:7" x14ac:dyDescent="0.25">
      <c r="A9" s="28" t="s">
        <v>1</v>
      </c>
      <c r="B9" s="28"/>
      <c r="C9" s="28"/>
      <c r="D9" s="28"/>
      <c r="E9" s="28"/>
      <c r="F9" s="28"/>
      <c r="G9" s="28"/>
    </row>
    <row r="10" spans="1:7" x14ac:dyDescent="0.25">
      <c r="A10" s="29" t="s">
        <v>2</v>
      </c>
      <c r="B10" s="29"/>
      <c r="C10" s="29"/>
      <c r="D10" s="29"/>
      <c r="E10" s="29"/>
      <c r="F10" s="29"/>
      <c r="G10" s="29"/>
    </row>
    <row r="11" spans="1:7" x14ac:dyDescent="0.25">
      <c r="A11" t="s">
        <v>3</v>
      </c>
    </row>
    <row r="12" spans="1:7" x14ac:dyDescent="0.25">
      <c r="A12" t="s">
        <v>24</v>
      </c>
      <c r="D12" t="s">
        <v>32</v>
      </c>
      <c r="F12" s="11">
        <v>0.25</v>
      </c>
    </row>
    <row r="13" spans="1:7" x14ac:dyDescent="0.25">
      <c r="A13" s="3" t="s">
        <v>25</v>
      </c>
    </row>
    <row r="14" spans="1:7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5" t="s">
        <v>34</v>
      </c>
      <c r="G14" s="12" t="s">
        <v>9</v>
      </c>
    </row>
    <row r="15" spans="1:7" x14ac:dyDescent="0.25">
      <c r="A15" s="4" t="s">
        <v>26</v>
      </c>
      <c r="B15" s="4" t="s">
        <v>11</v>
      </c>
      <c r="C15" s="6">
        <v>299</v>
      </c>
      <c r="D15" s="6">
        <v>5.78</v>
      </c>
      <c r="E15" s="6">
        <f t="shared" ref="E15:E17" si="0">C15*D15</f>
        <v>1728.22</v>
      </c>
      <c r="F15" s="14">
        <f>E15*$F$12+E15</f>
        <v>2160.2750000000001</v>
      </c>
      <c r="G15" s="13" t="s">
        <v>27</v>
      </c>
    </row>
    <row r="16" spans="1:7" x14ac:dyDescent="0.25">
      <c r="A16" s="4" t="s">
        <v>28</v>
      </c>
      <c r="B16" s="4" t="s">
        <v>13</v>
      </c>
      <c r="C16" s="4">
        <v>0.2</v>
      </c>
      <c r="D16" s="6">
        <v>77.7</v>
      </c>
      <c r="E16" s="6">
        <f t="shared" si="0"/>
        <v>15.540000000000001</v>
      </c>
      <c r="F16" s="14">
        <f t="shared" ref="F16:F21" si="1">E16*$F$12+E16</f>
        <v>19.425000000000001</v>
      </c>
      <c r="G16" s="12">
        <v>96523</v>
      </c>
    </row>
    <row r="17" spans="1:7" x14ac:dyDescent="0.25">
      <c r="A17" s="4" t="s">
        <v>30</v>
      </c>
      <c r="B17" s="4" t="s">
        <v>13</v>
      </c>
      <c r="C17" s="4">
        <v>0.8</v>
      </c>
      <c r="D17" s="6">
        <v>243.84</v>
      </c>
      <c r="E17" s="6">
        <f t="shared" si="0"/>
        <v>195.072</v>
      </c>
      <c r="F17" s="14">
        <f t="shared" si="1"/>
        <v>243.84</v>
      </c>
      <c r="G17" s="12">
        <v>96526</v>
      </c>
    </row>
    <row r="18" spans="1:7" x14ac:dyDescent="0.25">
      <c r="A18" s="4" t="s">
        <v>29</v>
      </c>
      <c r="B18" s="4" t="s">
        <v>11</v>
      </c>
      <c r="C18" s="6">
        <v>28.8</v>
      </c>
      <c r="D18" s="6">
        <v>46.96</v>
      </c>
      <c r="E18" s="6">
        <f t="shared" ref="E18" si="2">C18*D18</f>
        <v>1352.4480000000001</v>
      </c>
      <c r="F18" s="14">
        <f t="shared" si="1"/>
        <v>1690.5600000000002</v>
      </c>
      <c r="G18" s="13">
        <v>72131</v>
      </c>
    </row>
    <row r="19" spans="1:7" x14ac:dyDescent="0.25">
      <c r="A19" s="4" t="s">
        <v>31</v>
      </c>
      <c r="B19" s="4" t="s">
        <v>5</v>
      </c>
      <c r="C19" s="6">
        <v>24</v>
      </c>
      <c r="D19" s="6">
        <v>17.3</v>
      </c>
      <c r="E19" s="6">
        <f t="shared" ref="E19:E21" si="3">C19*D19</f>
        <v>415.20000000000005</v>
      </c>
      <c r="F19" s="14">
        <f t="shared" si="1"/>
        <v>519</v>
      </c>
      <c r="G19" s="13">
        <v>41598</v>
      </c>
    </row>
    <row r="20" spans="1:7" x14ac:dyDescent="0.25">
      <c r="A20" s="4" t="s">
        <v>12</v>
      </c>
      <c r="B20" s="4" t="s">
        <v>13</v>
      </c>
      <c r="C20" s="6">
        <v>0.2</v>
      </c>
      <c r="D20" s="10">
        <v>112.87</v>
      </c>
      <c r="E20" s="6">
        <f t="shared" si="3"/>
        <v>22.574000000000002</v>
      </c>
      <c r="F20" s="14">
        <f t="shared" si="1"/>
        <v>28.217500000000001</v>
      </c>
      <c r="G20" s="4" t="s">
        <v>14</v>
      </c>
    </row>
    <row r="21" spans="1:7" x14ac:dyDescent="0.25">
      <c r="A21" s="4" t="s">
        <v>33</v>
      </c>
      <c r="B21" s="4" t="s">
        <v>11</v>
      </c>
      <c r="C21" s="6">
        <v>245</v>
      </c>
      <c r="D21" s="10">
        <v>19.71</v>
      </c>
      <c r="E21" s="6">
        <f t="shared" si="3"/>
        <v>4828.95</v>
      </c>
      <c r="F21" s="14">
        <f t="shared" si="1"/>
        <v>6036.1875</v>
      </c>
      <c r="G21" s="13" t="s">
        <v>38</v>
      </c>
    </row>
    <row r="22" spans="1:7" x14ac:dyDescent="0.25">
      <c r="A22" s="5" t="s">
        <v>19</v>
      </c>
      <c r="B22" s="7"/>
      <c r="C22" s="8"/>
      <c r="D22" s="9"/>
      <c r="E22" s="6">
        <f>SUM(E18:E21)</f>
        <v>6619.1720000000005</v>
      </c>
      <c r="F22" s="6">
        <f>SUM(F18:F21)</f>
        <v>8273.9650000000001</v>
      </c>
    </row>
    <row r="23" spans="1:7" x14ac:dyDescent="0.25">
      <c r="C23" s="10"/>
      <c r="D23" s="10"/>
      <c r="E23" s="10"/>
    </row>
    <row r="24" spans="1:7" x14ac:dyDescent="0.25">
      <c r="C24" s="10"/>
      <c r="D24" s="10"/>
      <c r="E24" s="10"/>
    </row>
    <row r="26" spans="1:7" x14ac:dyDescent="0.25">
      <c r="A26" t="s">
        <v>20</v>
      </c>
      <c r="B26" s="28" t="s">
        <v>21</v>
      </c>
      <c r="C26" s="28"/>
      <c r="D26" s="28"/>
    </row>
    <row r="27" spans="1:7" x14ac:dyDescent="0.25">
      <c r="B27" s="28" t="s">
        <v>22</v>
      </c>
      <c r="C27" s="28"/>
      <c r="D27" s="28"/>
    </row>
    <row r="28" spans="1:7" x14ac:dyDescent="0.25">
      <c r="B28" s="28" t="s">
        <v>23</v>
      </c>
      <c r="C28" s="28"/>
      <c r="D28" s="28"/>
    </row>
  </sheetData>
  <mergeCells count="6">
    <mergeCell ref="B28:D28"/>
    <mergeCell ref="B26:D26"/>
    <mergeCell ref="B27:D27"/>
    <mergeCell ref="A8:G8"/>
    <mergeCell ref="A9:G9"/>
    <mergeCell ref="A10:G10"/>
  </mergeCells>
  <pageMargins left="0.51181102362204722" right="0.51181102362204722" top="0.78740157480314965" bottom="0.78740157480314965" header="0.31496062992125984" footer="0.31496062992125984"/>
  <pageSetup paperSize="9" scale="9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323850</xdr:colOff>
                <xdr:row>0</xdr:row>
                <xdr:rowOff>0</xdr:rowOff>
              </from>
              <to>
                <xdr:col>2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G26"/>
  <sheetViews>
    <sheetView topLeftCell="A4" workbookViewId="0">
      <selection activeCell="B24" sqref="B24:D26"/>
    </sheetView>
  </sheetViews>
  <sheetFormatPr defaultRowHeight="15" x14ac:dyDescent="0.25"/>
  <cols>
    <col min="1" max="1" width="33.5703125" bestFit="1" customWidth="1"/>
    <col min="5" max="5" width="9.28515625" hidden="1" customWidth="1"/>
    <col min="6" max="6" width="12.42578125" bestFit="1" customWidth="1"/>
    <col min="7" max="7" width="9.85546875" bestFit="1" customWidth="1"/>
  </cols>
  <sheetData>
    <row r="5" spans="1:7" x14ac:dyDescent="0.25">
      <c r="F5" s="1"/>
    </row>
    <row r="6" spans="1:7" x14ac:dyDescent="0.25">
      <c r="F6" s="1"/>
    </row>
    <row r="7" spans="1:7" x14ac:dyDescent="0.25">
      <c r="F7" s="2"/>
    </row>
    <row r="8" spans="1:7" x14ac:dyDescent="0.25">
      <c r="A8" s="28" t="s">
        <v>0</v>
      </c>
      <c r="B8" s="28"/>
      <c r="C8" s="28"/>
      <c r="D8" s="28"/>
      <c r="E8" s="28"/>
      <c r="F8" s="28"/>
      <c r="G8" s="28"/>
    </row>
    <row r="9" spans="1:7" x14ac:dyDescent="0.25">
      <c r="A9" s="28" t="s">
        <v>1</v>
      </c>
      <c r="B9" s="28"/>
      <c r="C9" s="28"/>
      <c r="D9" s="28"/>
      <c r="E9" s="28"/>
      <c r="F9" s="28"/>
      <c r="G9" s="28"/>
    </row>
    <row r="10" spans="1:7" x14ac:dyDescent="0.25">
      <c r="A10" s="29" t="s">
        <v>2</v>
      </c>
      <c r="B10" s="29"/>
      <c r="C10" s="29"/>
      <c r="D10" s="29"/>
      <c r="E10" s="29"/>
      <c r="F10" s="29"/>
      <c r="G10" s="29"/>
    </row>
    <row r="11" spans="1:7" x14ac:dyDescent="0.25">
      <c r="A11" t="s">
        <v>3</v>
      </c>
    </row>
    <row r="12" spans="1:7" x14ac:dyDescent="0.25">
      <c r="A12" t="s">
        <v>40</v>
      </c>
      <c r="D12" t="s">
        <v>32</v>
      </c>
      <c r="F12" s="11">
        <v>0.25</v>
      </c>
    </row>
    <row r="13" spans="1:7" x14ac:dyDescent="0.25">
      <c r="A13" s="3" t="s">
        <v>25</v>
      </c>
    </row>
    <row r="14" spans="1:7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39</v>
      </c>
      <c r="G14" s="5" t="s">
        <v>9</v>
      </c>
    </row>
    <row r="15" spans="1:7" x14ac:dyDescent="0.25">
      <c r="A15" s="4" t="s">
        <v>10</v>
      </c>
      <c r="B15" s="4" t="s">
        <v>13</v>
      </c>
      <c r="C15" s="6">
        <v>16</v>
      </c>
      <c r="D15" s="6">
        <v>15.14</v>
      </c>
      <c r="E15" s="6">
        <f t="shared" ref="E15:E17" si="0">C15*D15</f>
        <v>242.24</v>
      </c>
      <c r="F15" s="14">
        <f>ROUND((E15+E15*$F$12),0)</f>
        <v>303</v>
      </c>
      <c r="G15" s="4">
        <v>96995</v>
      </c>
    </row>
    <row r="16" spans="1:7" x14ac:dyDescent="0.25">
      <c r="A16" s="4" t="s">
        <v>12</v>
      </c>
      <c r="B16" s="4" t="s">
        <v>13</v>
      </c>
      <c r="C16" s="6">
        <v>5.5</v>
      </c>
      <c r="D16">
        <v>79.849999999999994</v>
      </c>
      <c r="E16" s="6">
        <f t="shared" si="0"/>
        <v>439.17499999999995</v>
      </c>
      <c r="F16" s="14">
        <f t="shared" ref="F16:F17" si="1">ROUND((E16+E16*$F$12),0)</f>
        <v>549</v>
      </c>
      <c r="G16" s="4" t="s">
        <v>14</v>
      </c>
    </row>
    <row r="17" spans="1:7" x14ac:dyDescent="0.25">
      <c r="A17" s="4" t="s">
        <v>15</v>
      </c>
      <c r="B17" s="4" t="s">
        <v>11</v>
      </c>
      <c r="C17" s="6">
        <v>4.8</v>
      </c>
      <c r="D17" s="6">
        <v>13.82</v>
      </c>
      <c r="E17" s="6">
        <f t="shared" si="0"/>
        <v>66.335999999999999</v>
      </c>
      <c r="F17" s="14">
        <f t="shared" si="1"/>
        <v>83</v>
      </c>
      <c r="G17" s="4">
        <v>97086</v>
      </c>
    </row>
    <row r="18" spans="1:7" x14ac:dyDescent="0.25">
      <c r="A18" s="5" t="s">
        <v>19</v>
      </c>
      <c r="B18" s="7"/>
      <c r="C18" s="8"/>
      <c r="D18" s="9"/>
      <c r="E18" s="6">
        <f>SUM(E15:E17)</f>
        <v>747.75099999999998</v>
      </c>
      <c r="F18" s="6">
        <f>SUM(F15:F17)</f>
        <v>935</v>
      </c>
    </row>
    <row r="24" spans="1:7" x14ac:dyDescent="0.25">
      <c r="B24" s="28" t="s">
        <v>21</v>
      </c>
      <c r="C24" s="28"/>
      <c r="D24" s="28"/>
    </row>
    <row r="25" spans="1:7" x14ac:dyDescent="0.25">
      <c r="B25" s="28" t="s">
        <v>22</v>
      </c>
      <c r="C25" s="28"/>
      <c r="D25" s="28"/>
    </row>
    <row r="26" spans="1:7" x14ac:dyDescent="0.25">
      <c r="B26" s="28" t="s">
        <v>23</v>
      </c>
      <c r="C26" s="28"/>
      <c r="D26" s="28"/>
    </row>
  </sheetData>
  <mergeCells count="6">
    <mergeCell ref="B24:D24"/>
    <mergeCell ref="B25:D25"/>
    <mergeCell ref="B26:D26"/>
    <mergeCell ref="A8:G8"/>
    <mergeCell ref="A9:G9"/>
    <mergeCell ref="A10:G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3083" r:id="rId4">
          <objectPr defaultSize="0" autoPict="0" r:id="rId5">
            <anchor moveWithCells="1" sizeWithCells="1">
              <from>
                <xdr:col>1</xdr:col>
                <xdr:colOff>323850</xdr:colOff>
                <xdr:row>0</xdr:row>
                <xdr:rowOff>0</xdr:rowOff>
              </from>
              <to>
                <xdr:col>2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PBrush" shapeId="308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G30"/>
  <sheetViews>
    <sheetView workbookViewId="0">
      <selection activeCell="A12" sqref="A12"/>
    </sheetView>
  </sheetViews>
  <sheetFormatPr defaultRowHeight="15" x14ac:dyDescent="0.25"/>
  <cols>
    <col min="1" max="1" width="39.42578125" bestFit="1" customWidth="1"/>
    <col min="3" max="3" width="12.85546875" bestFit="1" customWidth="1"/>
    <col min="5" max="5" width="11.7109375" hidden="1" customWidth="1"/>
    <col min="6" max="6" width="12" customWidth="1"/>
    <col min="7" max="7" width="10.42578125" bestFit="1" customWidth="1"/>
  </cols>
  <sheetData>
    <row r="5" spans="1:7" x14ac:dyDescent="0.25">
      <c r="F5" s="1"/>
    </row>
    <row r="6" spans="1:7" x14ac:dyDescent="0.25">
      <c r="F6" s="1"/>
    </row>
    <row r="7" spans="1:7" x14ac:dyDescent="0.25">
      <c r="F7" s="2"/>
    </row>
    <row r="8" spans="1:7" x14ac:dyDescent="0.25">
      <c r="A8" s="28" t="s">
        <v>0</v>
      </c>
      <c r="B8" s="28"/>
      <c r="C8" s="28"/>
      <c r="D8" s="28"/>
      <c r="E8" s="28"/>
      <c r="F8" s="28"/>
      <c r="G8" s="28"/>
    </row>
    <row r="9" spans="1:7" x14ac:dyDescent="0.25">
      <c r="A9" s="28" t="s">
        <v>1</v>
      </c>
      <c r="B9" s="28"/>
      <c r="C9" s="28"/>
      <c r="D9" s="28"/>
      <c r="E9" s="28"/>
      <c r="F9" s="28"/>
      <c r="G9" s="28"/>
    </row>
    <row r="10" spans="1:7" x14ac:dyDescent="0.25">
      <c r="A10" s="29" t="s">
        <v>2</v>
      </c>
      <c r="B10" s="29"/>
      <c r="C10" s="29"/>
      <c r="D10" s="29"/>
      <c r="E10" s="29"/>
      <c r="F10" s="29"/>
      <c r="G10" s="29"/>
    </row>
    <row r="11" spans="1:7" x14ac:dyDescent="0.25">
      <c r="A11" s="16" t="s">
        <v>55</v>
      </c>
    </row>
    <row r="12" spans="1:7" x14ac:dyDescent="0.25">
      <c r="A12" t="s">
        <v>41</v>
      </c>
      <c r="D12" t="s">
        <v>32</v>
      </c>
      <c r="F12" s="11">
        <v>0.25</v>
      </c>
    </row>
    <row r="13" spans="1:7" x14ac:dyDescent="0.25">
      <c r="A13" s="3" t="s">
        <v>25</v>
      </c>
    </row>
    <row r="14" spans="1:7" x14ac:dyDescent="0.25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5" t="s">
        <v>34</v>
      </c>
      <c r="G14" s="12" t="s">
        <v>9</v>
      </c>
    </row>
    <row r="15" spans="1:7" x14ac:dyDescent="0.25">
      <c r="A15" s="4" t="s">
        <v>26</v>
      </c>
      <c r="B15" s="4" t="s">
        <v>11</v>
      </c>
      <c r="C15" s="6">
        <v>299</v>
      </c>
      <c r="D15" s="6">
        <v>13.47</v>
      </c>
      <c r="E15" s="6">
        <f t="shared" ref="E15:E23" si="0">C15*D15</f>
        <v>4027.53</v>
      </c>
      <c r="F15" s="14">
        <f>E15*$F$12+E15</f>
        <v>5034.4125000000004</v>
      </c>
      <c r="G15" s="13" t="s">
        <v>27</v>
      </c>
    </row>
    <row r="16" spans="1:7" x14ac:dyDescent="0.25">
      <c r="A16" s="4" t="s">
        <v>28</v>
      </c>
      <c r="B16" s="4" t="s">
        <v>13</v>
      </c>
      <c r="C16" s="4">
        <v>0.2</v>
      </c>
      <c r="D16" s="6">
        <v>77.7</v>
      </c>
      <c r="E16" s="6">
        <f t="shared" si="0"/>
        <v>15.540000000000001</v>
      </c>
      <c r="F16" s="14">
        <f t="shared" ref="F16:F22" si="1">E16*$F$12+E16</f>
        <v>19.425000000000001</v>
      </c>
      <c r="G16" s="12">
        <v>96523</v>
      </c>
    </row>
    <row r="17" spans="1:7" x14ac:dyDescent="0.25">
      <c r="A17" s="4" t="s">
        <v>30</v>
      </c>
      <c r="B17" s="4" t="s">
        <v>13</v>
      </c>
      <c r="C17" s="4">
        <v>0.8</v>
      </c>
      <c r="D17" s="6">
        <v>243.84</v>
      </c>
      <c r="E17" s="6">
        <f t="shared" si="0"/>
        <v>195.072</v>
      </c>
      <c r="F17" s="14">
        <f t="shared" si="1"/>
        <v>243.84</v>
      </c>
      <c r="G17" s="12">
        <v>96526</v>
      </c>
    </row>
    <row r="18" spans="1:7" x14ac:dyDescent="0.25">
      <c r="A18" s="4" t="s">
        <v>29</v>
      </c>
      <c r="B18" s="4" t="s">
        <v>11</v>
      </c>
      <c r="C18" s="6">
        <v>28.8</v>
      </c>
      <c r="D18" s="6">
        <v>122.62</v>
      </c>
      <c r="E18" s="6">
        <f t="shared" si="0"/>
        <v>3531.4560000000001</v>
      </c>
      <c r="F18" s="14">
        <f t="shared" si="1"/>
        <v>4414.32</v>
      </c>
      <c r="G18" s="13">
        <v>72131</v>
      </c>
    </row>
    <row r="19" spans="1:7" x14ac:dyDescent="0.25">
      <c r="A19" s="4" t="s">
        <v>31</v>
      </c>
      <c r="B19" s="4" t="s">
        <v>5</v>
      </c>
      <c r="C19" s="6">
        <v>24</v>
      </c>
      <c r="D19" s="6">
        <v>120</v>
      </c>
      <c r="E19" s="6">
        <f t="shared" si="0"/>
        <v>2880</v>
      </c>
      <c r="F19" s="14">
        <f t="shared" si="1"/>
        <v>3600</v>
      </c>
      <c r="G19" s="13">
        <v>41598</v>
      </c>
    </row>
    <row r="20" spans="1:7" x14ac:dyDescent="0.25">
      <c r="A20" s="4" t="s">
        <v>12</v>
      </c>
      <c r="B20" s="4" t="s">
        <v>13</v>
      </c>
      <c r="C20" s="6">
        <v>0.2</v>
      </c>
      <c r="D20" s="10">
        <v>307.70999999999998</v>
      </c>
      <c r="E20" s="6">
        <f t="shared" si="0"/>
        <v>61.542000000000002</v>
      </c>
      <c r="F20" s="14">
        <f t="shared" si="1"/>
        <v>76.927500000000009</v>
      </c>
      <c r="G20" s="4">
        <v>94963</v>
      </c>
    </row>
    <row r="21" spans="1:7" x14ac:dyDescent="0.25">
      <c r="A21" s="4" t="s">
        <v>33</v>
      </c>
      <c r="B21" s="21" t="s">
        <v>11</v>
      </c>
      <c r="C21" s="22">
        <v>245</v>
      </c>
      <c r="D21" s="10">
        <v>80</v>
      </c>
      <c r="E21" s="22">
        <f t="shared" si="0"/>
        <v>19600</v>
      </c>
      <c r="F21" s="23">
        <f t="shared" si="1"/>
        <v>24500</v>
      </c>
      <c r="G21" s="15" t="s">
        <v>38</v>
      </c>
    </row>
    <row r="22" spans="1:7" s="16" customFormat="1" x14ac:dyDescent="0.25">
      <c r="A22" s="18" t="s">
        <v>53</v>
      </c>
      <c r="B22" s="18" t="s">
        <v>13</v>
      </c>
      <c r="C22" s="6">
        <v>5.5</v>
      </c>
      <c r="D22" s="6">
        <v>526.45000000000005</v>
      </c>
      <c r="E22" s="6">
        <f t="shared" si="0"/>
        <v>2895.4750000000004</v>
      </c>
      <c r="F22" s="14">
        <f t="shared" si="1"/>
        <v>3619.3437500000005</v>
      </c>
      <c r="G22" s="27">
        <v>83534</v>
      </c>
    </row>
    <row r="23" spans="1:7" s="16" customFormat="1" x14ac:dyDescent="0.25">
      <c r="A23" s="18" t="s">
        <v>10</v>
      </c>
      <c r="B23" s="18" t="s">
        <v>13</v>
      </c>
      <c r="C23" s="6">
        <v>16</v>
      </c>
      <c r="D23" s="6">
        <v>15.14</v>
      </c>
      <c r="E23" s="6">
        <f t="shared" si="0"/>
        <v>242.24</v>
      </c>
      <c r="F23" s="14">
        <f>E23*$F$12+E23</f>
        <v>302.8</v>
      </c>
      <c r="G23" s="18">
        <v>96995</v>
      </c>
    </row>
    <row r="24" spans="1:7" x14ac:dyDescent="0.25">
      <c r="A24" s="5" t="s">
        <v>19</v>
      </c>
      <c r="B24" s="7"/>
      <c r="C24" s="8"/>
      <c r="D24" s="9"/>
      <c r="E24" s="6">
        <f>SUM(E18:E21)</f>
        <v>26072.998</v>
      </c>
      <c r="F24" s="6">
        <f>SUM(F15:F22)</f>
        <v>41508.268750000003</v>
      </c>
    </row>
    <row r="25" spans="1:7" x14ac:dyDescent="0.25">
      <c r="C25" s="10"/>
      <c r="D25" s="10"/>
      <c r="E25" s="10"/>
    </row>
    <row r="26" spans="1:7" x14ac:dyDescent="0.25">
      <c r="C26" s="10"/>
      <c r="D26" s="10"/>
      <c r="E26" s="10"/>
    </row>
    <row r="28" spans="1:7" x14ac:dyDescent="0.25">
      <c r="A28" t="s">
        <v>20</v>
      </c>
      <c r="B28" s="28" t="s">
        <v>21</v>
      </c>
      <c r="C28" s="28"/>
      <c r="D28" s="28"/>
    </row>
    <row r="29" spans="1:7" x14ac:dyDescent="0.25">
      <c r="B29" s="28" t="s">
        <v>22</v>
      </c>
      <c r="C29" s="28"/>
      <c r="D29" s="28"/>
    </row>
    <row r="30" spans="1:7" x14ac:dyDescent="0.25">
      <c r="B30" s="28" t="s">
        <v>23</v>
      </c>
      <c r="C30" s="28"/>
      <c r="D30" s="28"/>
    </row>
  </sheetData>
  <mergeCells count="6">
    <mergeCell ref="B30:D30"/>
    <mergeCell ref="A8:G8"/>
    <mergeCell ref="A9:G9"/>
    <mergeCell ref="A10:G10"/>
    <mergeCell ref="B28:D28"/>
    <mergeCell ref="B29:D29"/>
  </mergeCells>
  <pageMargins left="0.51181102362204722" right="0.51181102362204722" top="0.78740157480314965" bottom="0.78740157480314965" header="0.31496062992125984" footer="0.31496062992125984"/>
  <pageSetup paperSize="9" scale="9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323850</xdr:colOff>
                <xdr:row>0</xdr:row>
                <xdr:rowOff>0</xdr:rowOff>
              </from>
              <to>
                <xdr:col>2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L40"/>
  <sheetViews>
    <sheetView tabSelected="1" workbookViewId="0">
      <selection activeCell="A21" sqref="A21"/>
    </sheetView>
  </sheetViews>
  <sheetFormatPr defaultRowHeight="15" x14ac:dyDescent="0.25"/>
  <cols>
    <col min="1" max="1" width="39.42578125" customWidth="1"/>
    <col min="2" max="2" width="10.5703125" bestFit="1" customWidth="1"/>
    <col min="5" max="5" width="10.5703125" bestFit="1" customWidth="1"/>
    <col min="7" max="7" width="10.5703125" bestFit="1" customWidth="1"/>
  </cols>
  <sheetData>
    <row r="7" spans="1:11" x14ac:dyDescent="0.25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spans="1:11" x14ac:dyDescent="0.25">
      <c r="A11" s="16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5">
      <c r="A12" s="16" t="s">
        <v>41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5">
      <c r="A13" s="3" t="s">
        <v>25</v>
      </c>
    </row>
    <row r="16" spans="1:11" x14ac:dyDescent="0.25">
      <c r="A16" s="18" t="s">
        <v>4</v>
      </c>
      <c r="B16" s="18" t="s">
        <v>42</v>
      </c>
      <c r="C16" s="18" t="s">
        <v>43</v>
      </c>
      <c r="D16" s="30" t="s">
        <v>44</v>
      </c>
      <c r="E16" s="30"/>
      <c r="F16" s="30" t="s">
        <v>45</v>
      </c>
      <c r="G16" s="30"/>
      <c r="H16" s="30" t="s">
        <v>46</v>
      </c>
      <c r="I16" s="30"/>
      <c r="J16" s="30" t="s">
        <v>47</v>
      </c>
      <c r="K16" s="30"/>
    </row>
    <row r="17" spans="1:12" x14ac:dyDescent="0.25">
      <c r="A17" s="18" t="s">
        <v>52</v>
      </c>
      <c r="B17" s="18"/>
      <c r="C17" s="18"/>
      <c r="D17" s="18" t="s">
        <v>48</v>
      </c>
      <c r="E17" s="18" t="s">
        <v>49</v>
      </c>
      <c r="F17" s="18" t="s">
        <v>48</v>
      </c>
      <c r="G17" s="18" t="s">
        <v>49</v>
      </c>
      <c r="H17" s="18" t="s">
        <v>48</v>
      </c>
      <c r="I17" s="18" t="s">
        <v>49</v>
      </c>
      <c r="J17" s="18" t="s">
        <v>48</v>
      </c>
      <c r="K17" s="18" t="s">
        <v>49</v>
      </c>
    </row>
    <row r="18" spans="1:12" x14ac:dyDescent="0.25">
      <c r="A18" s="18" t="s">
        <v>26</v>
      </c>
      <c r="B18" s="19">
        <f>Global!F15</f>
        <v>5034.4125000000004</v>
      </c>
      <c r="C18" s="25">
        <f>B18/$B$26</f>
        <v>0.13287293054632718</v>
      </c>
      <c r="D18" s="24">
        <v>1</v>
      </c>
      <c r="E18" s="17">
        <f>B18*D18</f>
        <v>5034.4125000000004</v>
      </c>
      <c r="F18" s="24">
        <v>0</v>
      </c>
      <c r="G18" s="17">
        <f>F18*B18</f>
        <v>0</v>
      </c>
      <c r="H18" s="18"/>
      <c r="I18" s="17"/>
      <c r="J18" s="18"/>
      <c r="K18" s="17"/>
    </row>
    <row r="19" spans="1:12" x14ac:dyDescent="0.25">
      <c r="A19" s="18" t="s">
        <v>28</v>
      </c>
      <c r="B19" s="19">
        <f>Global!F16</f>
        <v>19.425000000000001</v>
      </c>
      <c r="C19" s="25">
        <f t="shared" ref="C19:C24" si="0">B19/$B$26</f>
        <v>5.1268279583017995E-4</v>
      </c>
      <c r="D19" s="24">
        <v>0.5</v>
      </c>
      <c r="E19" s="17">
        <f t="shared" ref="E19:E24" si="1">B19*D19</f>
        <v>9.7125000000000004</v>
      </c>
      <c r="F19" s="24">
        <v>0.5</v>
      </c>
      <c r="G19" s="17">
        <f t="shared" ref="G19:G24" si="2">F19*B19</f>
        <v>9.7125000000000004</v>
      </c>
      <c r="H19" s="18"/>
      <c r="I19" s="17"/>
      <c r="J19" s="18"/>
      <c r="K19" s="17"/>
    </row>
    <row r="20" spans="1:12" x14ac:dyDescent="0.25">
      <c r="A20" s="18" t="s">
        <v>30</v>
      </c>
      <c r="B20" s="19">
        <f>Global!F17</f>
        <v>243.84</v>
      </c>
      <c r="C20" s="25">
        <f t="shared" si="0"/>
        <v>6.4356536903593855E-3</v>
      </c>
      <c r="D20" s="24">
        <v>0.5</v>
      </c>
      <c r="E20" s="17">
        <f t="shared" si="1"/>
        <v>121.92</v>
      </c>
      <c r="F20" s="24">
        <v>0.5</v>
      </c>
      <c r="G20" s="17">
        <f t="shared" si="2"/>
        <v>121.92</v>
      </c>
      <c r="H20" s="18"/>
      <c r="I20" s="17"/>
      <c r="J20" s="18"/>
      <c r="K20" s="17"/>
    </row>
    <row r="21" spans="1:12" x14ac:dyDescent="0.25">
      <c r="A21" s="18" t="s">
        <v>29</v>
      </c>
      <c r="B21" s="19">
        <f>Global!F18</f>
        <v>4414.32</v>
      </c>
      <c r="C21" s="25">
        <f t="shared" si="0"/>
        <v>0.11650686843187025</v>
      </c>
      <c r="D21" s="24">
        <v>0.5</v>
      </c>
      <c r="E21" s="17">
        <f t="shared" si="1"/>
        <v>2207.16</v>
      </c>
      <c r="F21" s="24">
        <v>0.5</v>
      </c>
      <c r="G21" s="17">
        <f t="shared" si="2"/>
        <v>2207.16</v>
      </c>
      <c r="H21" s="18"/>
      <c r="I21" s="17"/>
      <c r="J21" s="18"/>
      <c r="K21" s="17"/>
    </row>
    <row r="22" spans="1:12" x14ac:dyDescent="0.25">
      <c r="A22" s="18" t="s">
        <v>31</v>
      </c>
      <c r="B22" s="19">
        <f>Global!F19</f>
        <v>3600</v>
      </c>
      <c r="C22" s="25">
        <f t="shared" si="0"/>
        <v>9.5014572200187775E-2</v>
      </c>
      <c r="D22" s="24">
        <v>0.5</v>
      </c>
      <c r="E22" s="17">
        <f t="shared" si="1"/>
        <v>1800</v>
      </c>
      <c r="F22" s="24">
        <v>0.5</v>
      </c>
      <c r="G22" s="17">
        <f t="shared" si="2"/>
        <v>1800</v>
      </c>
      <c r="H22" s="18"/>
      <c r="I22" s="17"/>
      <c r="J22" s="18"/>
      <c r="K22" s="17"/>
    </row>
    <row r="23" spans="1:12" x14ac:dyDescent="0.25">
      <c r="A23" s="18" t="s">
        <v>12</v>
      </c>
      <c r="B23" s="19">
        <f>Global!F20</f>
        <v>76.927500000000009</v>
      </c>
      <c r="C23" s="25">
        <f t="shared" si="0"/>
        <v>2.0303426397027626E-3</v>
      </c>
      <c r="D23" s="24">
        <v>0.5</v>
      </c>
      <c r="E23" s="17">
        <f t="shared" si="1"/>
        <v>38.463750000000005</v>
      </c>
      <c r="F23" s="24">
        <v>0.5</v>
      </c>
      <c r="G23" s="17">
        <f t="shared" si="2"/>
        <v>38.463750000000005</v>
      </c>
      <c r="H23" s="18"/>
      <c r="I23" s="17"/>
      <c r="J23" s="18"/>
      <c r="K23" s="17"/>
    </row>
    <row r="24" spans="1:12" x14ac:dyDescent="0.25">
      <c r="A24" s="18" t="s">
        <v>33</v>
      </c>
      <c r="B24" s="19">
        <f>Global!F21</f>
        <v>24500</v>
      </c>
      <c r="C24" s="25">
        <f t="shared" si="0"/>
        <v>0.64662694969572243</v>
      </c>
      <c r="D24" s="24">
        <v>0</v>
      </c>
      <c r="E24" s="17">
        <f t="shared" si="1"/>
        <v>0</v>
      </c>
      <c r="F24" s="24">
        <v>1</v>
      </c>
      <c r="G24" s="17">
        <f t="shared" si="2"/>
        <v>24500</v>
      </c>
      <c r="H24" s="18"/>
      <c r="I24" s="17"/>
      <c r="J24" s="18"/>
      <c r="K24" s="17"/>
    </row>
    <row r="25" spans="1:12" s="16" customFormat="1" x14ac:dyDescent="0.25">
      <c r="A25" s="18"/>
      <c r="B25" s="19"/>
      <c r="C25" s="25"/>
      <c r="D25" s="25">
        <f>E25/B26</f>
        <v>0.24312299042530239</v>
      </c>
      <c r="E25" s="19">
        <f>SUM(E18:E24)</f>
        <v>9211.6687500000007</v>
      </c>
      <c r="F25" s="25">
        <f>G25/B26</f>
        <v>0.7568770095746975</v>
      </c>
      <c r="G25" s="19">
        <f>SUM(G18:G24)</f>
        <v>28677.256249999999</v>
      </c>
      <c r="H25" s="18"/>
      <c r="I25" s="17"/>
      <c r="J25" s="18"/>
      <c r="K25" s="17"/>
    </row>
    <row r="26" spans="1:12" x14ac:dyDescent="0.25">
      <c r="A26" s="18" t="s">
        <v>51</v>
      </c>
      <c r="B26" s="19">
        <f>SUM(B18:B24)</f>
        <v>37888.925000000003</v>
      </c>
      <c r="C26" s="20">
        <v>100.00000000000001</v>
      </c>
      <c r="D26" s="26">
        <f>D25</f>
        <v>0.24312299042530239</v>
      </c>
      <c r="E26" s="19">
        <f>E25</f>
        <v>9211.6687500000007</v>
      </c>
      <c r="F26" s="26">
        <f>F25+D26</f>
        <v>0.99999999999999989</v>
      </c>
      <c r="G26" s="14">
        <f>G25+E26</f>
        <v>37888.925000000003</v>
      </c>
      <c r="H26" s="20"/>
      <c r="I26" s="17"/>
      <c r="J26" s="18"/>
      <c r="K26" s="17"/>
    </row>
    <row r="29" spans="1:12" x14ac:dyDescent="0.25">
      <c r="A29" s="18" t="s">
        <v>4</v>
      </c>
      <c r="B29" s="18" t="s">
        <v>42</v>
      </c>
      <c r="C29" s="18" t="s">
        <v>43</v>
      </c>
      <c r="D29" s="30" t="s">
        <v>44</v>
      </c>
      <c r="E29" s="30"/>
      <c r="F29" s="30" t="s">
        <v>45</v>
      </c>
      <c r="G29" s="30"/>
      <c r="H29" s="30" t="s">
        <v>46</v>
      </c>
      <c r="I29" s="30"/>
      <c r="J29" s="30" t="s">
        <v>47</v>
      </c>
      <c r="K29" s="30"/>
      <c r="L29" s="16"/>
    </row>
    <row r="30" spans="1:12" x14ac:dyDescent="0.25">
      <c r="A30" s="18" t="s">
        <v>54</v>
      </c>
      <c r="B30" s="18"/>
      <c r="C30" s="18"/>
      <c r="D30" s="18" t="s">
        <v>48</v>
      </c>
      <c r="E30" s="18" t="s">
        <v>49</v>
      </c>
      <c r="F30" s="18" t="s">
        <v>48</v>
      </c>
      <c r="G30" s="18" t="s">
        <v>49</v>
      </c>
      <c r="H30" s="18" t="s">
        <v>48</v>
      </c>
      <c r="I30" s="18" t="s">
        <v>49</v>
      </c>
      <c r="J30" s="18" t="s">
        <v>48</v>
      </c>
      <c r="K30" s="18" t="s">
        <v>49</v>
      </c>
      <c r="L30" s="16"/>
    </row>
    <row r="31" spans="1:12" x14ac:dyDescent="0.25">
      <c r="A31" s="18" t="s">
        <v>53</v>
      </c>
      <c r="B31" s="19">
        <f>Global!F22</f>
        <v>3619.3437500000005</v>
      </c>
      <c r="C31" s="25">
        <f>B31/B34</f>
        <v>0.92279732225520794</v>
      </c>
      <c r="D31" s="18">
        <v>100</v>
      </c>
      <c r="E31" s="17">
        <f>B31</f>
        <v>3619.3437500000005</v>
      </c>
      <c r="F31" s="18"/>
      <c r="G31" s="17"/>
      <c r="H31" s="18"/>
      <c r="I31" s="17"/>
      <c r="J31" s="18"/>
      <c r="K31" s="17"/>
      <c r="L31" s="16"/>
    </row>
    <row r="32" spans="1:12" x14ac:dyDescent="0.25">
      <c r="A32" s="18" t="s">
        <v>10</v>
      </c>
      <c r="B32" s="19">
        <f>Global!F23</f>
        <v>302.8</v>
      </c>
      <c r="C32" s="25">
        <f>B32/B34</f>
        <v>7.7202677744791975E-2</v>
      </c>
      <c r="D32" s="18">
        <v>100</v>
      </c>
      <c r="E32" s="17">
        <f>B32</f>
        <v>302.8</v>
      </c>
      <c r="F32" s="18"/>
      <c r="G32" s="17"/>
      <c r="H32" s="18"/>
      <c r="I32" s="17"/>
      <c r="J32" s="18"/>
      <c r="K32" s="17"/>
      <c r="L32" s="16"/>
    </row>
    <row r="33" spans="1:12" x14ac:dyDescent="0.25">
      <c r="A33" s="18" t="s">
        <v>50</v>
      </c>
      <c r="B33" s="18"/>
      <c r="C33" s="18"/>
      <c r="D33" s="18"/>
      <c r="E33" s="17">
        <f>SUM(E31:E32)</f>
        <v>3922.1437500000006</v>
      </c>
      <c r="F33" s="18"/>
      <c r="G33" s="17"/>
      <c r="H33" s="18"/>
      <c r="I33" s="17"/>
      <c r="J33" s="18"/>
      <c r="K33" s="17"/>
      <c r="L33" s="16"/>
    </row>
    <row r="34" spans="1:12" x14ac:dyDescent="0.25">
      <c r="A34" s="18" t="s">
        <v>51</v>
      </c>
      <c r="B34" s="19">
        <f>SUM(B31:B32)</f>
        <v>3922.1437500000006</v>
      </c>
      <c r="C34" s="24">
        <f>SUM(C31:C32)</f>
        <v>0.99999999999999989</v>
      </c>
      <c r="D34" s="20">
        <v>100</v>
      </c>
      <c r="E34" s="19">
        <f>B34</f>
        <v>3922.1437500000006</v>
      </c>
      <c r="F34" s="20"/>
      <c r="G34" s="19"/>
      <c r="H34" s="20"/>
      <c r="I34" s="17"/>
      <c r="J34" s="18"/>
      <c r="K34" s="17"/>
      <c r="L34" s="16"/>
    </row>
    <row r="35" spans="1:1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8" spans="1:12" x14ac:dyDescent="0.25">
      <c r="B38" s="28" t="s">
        <v>21</v>
      </c>
      <c r="C38" s="28"/>
      <c r="D38" s="28"/>
    </row>
    <row r="39" spans="1:12" x14ac:dyDescent="0.25">
      <c r="B39" s="28" t="s">
        <v>22</v>
      </c>
      <c r="C39" s="28"/>
      <c r="D39" s="28"/>
    </row>
    <row r="40" spans="1:12" x14ac:dyDescent="0.25">
      <c r="B40" s="28" t="s">
        <v>23</v>
      </c>
      <c r="C40" s="28"/>
      <c r="D40" s="28"/>
    </row>
  </sheetData>
  <mergeCells count="14">
    <mergeCell ref="B39:D39"/>
    <mergeCell ref="B40:D40"/>
    <mergeCell ref="D29:E29"/>
    <mergeCell ref="F29:G29"/>
    <mergeCell ref="H29:I29"/>
    <mergeCell ref="J29:K29"/>
    <mergeCell ref="B38:D38"/>
    <mergeCell ref="A7:K7"/>
    <mergeCell ref="A8:K8"/>
    <mergeCell ref="A9:K9"/>
    <mergeCell ref="D16:E16"/>
    <mergeCell ref="F16:G16"/>
    <mergeCell ref="H16:I16"/>
    <mergeCell ref="J16:K16"/>
  </mergeCells>
  <pageMargins left="0.51181102362204722" right="0.51181102362204722" top="0.78740157480314965" bottom="0.78740157480314965" header="0.31496062992125984" footer="0.31496062992125984"/>
  <pageSetup paperSize="9" scale="83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9525</xdr:colOff>
                <xdr:row>0</xdr:row>
                <xdr:rowOff>104775</xdr:rowOff>
              </from>
              <to>
                <xdr:col>4</xdr:col>
                <xdr:colOff>361950</xdr:colOff>
                <xdr:row>5</xdr:row>
                <xdr:rowOff>104775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MAT VOLEI</vt:lpstr>
      <vt:lpstr>MO VOLEI</vt:lpstr>
      <vt:lpstr>MO CALÇADA</vt:lpstr>
      <vt:lpstr>Global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Compras_01</cp:lastModifiedBy>
  <cp:lastPrinted>2019-08-27T13:17:01Z</cp:lastPrinted>
  <dcterms:created xsi:type="dcterms:W3CDTF">2019-07-18T13:29:01Z</dcterms:created>
  <dcterms:modified xsi:type="dcterms:W3CDTF">2019-08-29T13:31:06Z</dcterms:modified>
</cp:coreProperties>
</file>